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
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
41</v>
      </c>
    </row>
    <row r="6" spans="1:17" ht="18" thickBot="1" x14ac:dyDescent="0.2">
      <c r="A6" s="2"/>
    </row>
    <row r="7" spans="1:17" ht="18" thickBot="1" x14ac:dyDescent="0.2">
      <c r="A7" s="23" t="s">
        <v>
42</v>
      </c>
      <c r="F7" s="35">
        <f>
I12+I30</f>
        <v>
8953.9757767245919</v>
      </c>
      <c r="G7" s="15" t="s">
        <v>
76</v>
      </c>
      <c r="H7" s="24"/>
    </row>
    <row r="8" spans="1:17" x14ac:dyDescent="0.15">
      <c r="A8" s="2"/>
    </row>
    <row r="9" spans="1:17" ht="14.25" x14ac:dyDescent="0.15">
      <c r="A9" s="13" t="s">
        <v>
45</v>
      </c>
      <c r="D9" s="16"/>
      <c r="E9"/>
    </row>
    <row r="10" spans="1:17" ht="14.25" x14ac:dyDescent="0.15">
      <c r="A10" s="13" t="s">
        <v>
46</v>
      </c>
      <c r="D10" s="16"/>
      <c r="E10"/>
    </row>
    <row r="12" spans="1:17" x14ac:dyDescent="0.15">
      <c r="A12" s="23" t="s">
        <v>
47</v>
      </c>
      <c r="B12" s="13"/>
      <c r="H12" s="31" t="s">
        <v>
56</v>
      </c>
      <c r="I12" s="32">
        <f>
G16*G21</f>
        <v>
12553.975776724592</v>
      </c>
      <c r="J12" s="15" t="s">
        <v>
76</v>
      </c>
    </row>
    <row r="14" spans="1:17" x14ac:dyDescent="0.15">
      <c r="B14" s="61" t="s">
        <v>
48</v>
      </c>
      <c r="C14" s="61"/>
      <c r="D14" s="61"/>
      <c r="E14" s="30" t="s">
        <v>
20</v>
      </c>
      <c r="F14" s="61" t="s">
        <v>
53</v>
      </c>
      <c r="G14" s="61"/>
      <c r="H14" s="61"/>
      <c r="I14" s="30" t="s">
        <v>
58</v>
      </c>
    </row>
    <row r="15" spans="1:17" s="18" customFormat="1" x14ac:dyDescent="0.15">
      <c r="A15" s="27" t="s">
        <v>
44</v>
      </c>
      <c r="F15" s="20"/>
      <c r="G15" s="19"/>
      <c r="I15" s="19"/>
      <c r="L15" s="20"/>
      <c r="N15" s="19"/>
    </row>
    <row r="16" spans="1:17" s="18" customFormat="1" x14ac:dyDescent="0.15">
      <c r="A16" s="21" t="s">
        <v>
43</v>
      </c>
      <c r="C16" s="42">
        <v>
50000</v>
      </c>
      <c r="D16" s="28" t="s">
        <v>
76</v>
      </c>
      <c r="G16" s="33">
        <f>
C16/C20</f>
        <v>
5.2659294365455507</v>
      </c>
      <c r="H16" s="28" t="s">
        <v>
82</v>
      </c>
      <c r="I16" s="30" t="s">
        <v>
54</v>
      </c>
      <c r="L16" s="20"/>
      <c r="N16" s="19"/>
    </row>
    <row r="17" spans="1:13" s="18" customFormat="1" x14ac:dyDescent="0.15">
      <c r="A17" s="21" t="s">
        <v>
49</v>
      </c>
      <c r="C17" s="42">
        <v>
25000</v>
      </c>
      <c r="D17" s="28" t="s">
        <v>
76</v>
      </c>
      <c r="E17" s="30" t="s">
        <v>
21</v>
      </c>
      <c r="G17" s="19"/>
      <c r="I17" s="21"/>
      <c r="J17" s="20"/>
      <c r="L17" s="19"/>
    </row>
    <row r="18" spans="1:13" s="18" customFormat="1" x14ac:dyDescent="0.15">
      <c r="B18" s="18" t="s">
        <v>
50</v>
      </c>
      <c r="C18" s="43">
        <f>
SUM(C16:C17)</f>
        <v>
75000</v>
      </c>
      <c r="D18" s="28" t="s">
        <v>
76</v>
      </c>
      <c r="E18" s="20"/>
      <c r="F18" s="61" t="s">
        <v>
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
61</v>
      </c>
      <c r="C20" s="43">
        <f>
生産計画総括表!D24</f>
        <v>
9495</v>
      </c>
      <c r="D20" s="28" t="s">
        <v>
7</v>
      </c>
      <c r="E20" s="20"/>
      <c r="F20" s="25" t="s">
        <v>
60</v>
      </c>
      <c r="G20" s="43">
        <f>
生産計画総括表!K24</f>
        <v>
11879</v>
      </c>
      <c r="H20" s="28" t="s">
        <v>
7</v>
      </c>
      <c r="K20" s="20"/>
      <c r="M20" s="19"/>
    </row>
    <row r="21" spans="1:13" s="18" customFormat="1" x14ac:dyDescent="0.15">
      <c r="B21" s="25"/>
      <c r="C21" s="43"/>
      <c r="D21" s="28"/>
      <c r="E21" s="20"/>
      <c r="F21" s="25" t="s">
        <v>
62</v>
      </c>
      <c r="G21" s="43">
        <f>
G20-C20</f>
        <v>
2384</v>
      </c>
      <c r="H21" s="28" t="s">
        <v>
7</v>
      </c>
      <c r="I21" s="21" t="s">
        <v>
55</v>
      </c>
      <c r="K21" s="20"/>
      <c r="M21" s="19"/>
    </row>
    <row r="22" spans="1:13" s="18" customFormat="1" x14ac:dyDescent="0.15">
      <c r="B22" s="25"/>
      <c r="C22" s="43"/>
      <c r="D22" s="28"/>
      <c r="E22" s="20"/>
      <c r="F22" s="25"/>
      <c r="G22" s="29"/>
      <c r="H22" s="28"/>
      <c r="I22" s="21"/>
      <c r="K22" s="20"/>
      <c r="M22" s="19"/>
    </row>
    <row r="23" spans="1:13" s="18" customFormat="1" ht="14.25" x14ac:dyDescent="0.15">
      <c r="A23" s="25" t="s">
        <v>
72</v>
      </c>
      <c r="B23" s="21" t="s">
        <v>
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
20</v>
      </c>
      <c r="B25" s="21" t="s">
        <v>
69</v>
      </c>
      <c r="D25" s="20"/>
    </row>
    <row r="26" spans="1:13" s="18" customFormat="1" ht="14.25" x14ac:dyDescent="0.15">
      <c r="A26" s="19" t="s">
        <v>
21</v>
      </c>
      <c r="B26" s="21" t="s">
        <v>
63</v>
      </c>
      <c r="E26" s="20"/>
    </row>
    <row r="27" spans="1:13" ht="14.25" x14ac:dyDescent="0.15">
      <c r="A27" s="19" t="s">
        <v>
58</v>
      </c>
      <c r="B27" s="14" t="s">
        <v>
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
57</v>
      </c>
      <c r="B30" s="14"/>
      <c r="H30" s="31" t="s">
        <v>
66</v>
      </c>
      <c r="I30" s="34">
        <f>
F37-F33</f>
        <v>
-3600</v>
      </c>
      <c r="J30" s="15" t="s">
        <v>
76</v>
      </c>
    </row>
    <row r="31" spans="1:13" ht="14.25" x14ac:dyDescent="0.15">
      <c r="A31" s="19"/>
      <c r="B31" s="14"/>
    </row>
    <row r="33" spans="1:8" x14ac:dyDescent="0.2">
      <c r="A33" s="1" t="s">
        <v>
64</v>
      </c>
      <c r="B33" s="4" t="s">
        <v>
3</v>
      </c>
      <c r="C33" s="3"/>
      <c r="D33" s="3"/>
      <c r="E33" s="3"/>
      <c r="F33" s="8">
        <v>
4500</v>
      </c>
      <c r="G33" s="7" t="s">
        <v>
1</v>
      </c>
      <c r="H33" s="6" t="s">
        <v>
59</v>
      </c>
    </row>
    <row r="34" spans="1:8" x14ac:dyDescent="0.2">
      <c r="B34" s="4"/>
      <c r="C34" s="3"/>
      <c r="D34" s="3"/>
      <c r="E34" s="3"/>
      <c r="F34" s="10"/>
      <c r="G34" s="3"/>
      <c r="H34" s="6"/>
    </row>
    <row r="35" spans="1:8" x14ac:dyDescent="0.2">
      <c r="A35" s="36" t="s">
        <v>
59</v>
      </c>
      <c r="B35" s="21" t="s">
        <v>
68</v>
      </c>
      <c r="C35" s="3"/>
      <c r="D35" s="3"/>
      <c r="E35" s="3"/>
      <c r="F35" s="9"/>
      <c r="G35" s="3"/>
      <c r="H35" s="6"/>
    </row>
    <row r="36" spans="1:8" x14ac:dyDescent="0.2">
      <c r="B36" s="5"/>
      <c r="C36" s="3"/>
      <c r="D36" s="3"/>
      <c r="E36" s="3"/>
      <c r="F36" s="9"/>
      <c r="G36" s="3"/>
      <c r="H36" s="6"/>
    </row>
    <row r="37" spans="1:8" x14ac:dyDescent="0.2">
      <c r="A37" s="1" t="s">
        <v>
65</v>
      </c>
      <c r="B37" s="4" t="s">
        <v>
2</v>
      </c>
      <c r="C37" s="3"/>
      <c r="D37" s="3"/>
      <c r="E37" s="3"/>
      <c r="F37" s="8">
        <v>
900</v>
      </c>
      <c r="G37" s="7" t="s">
        <v>
1</v>
      </c>
      <c r="H37" s="6" t="s">
        <v>
67</v>
      </c>
    </row>
    <row r="38" spans="1:8" x14ac:dyDescent="0.2">
      <c r="B38" s="4"/>
      <c r="C38" s="3"/>
      <c r="D38" s="3"/>
      <c r="E38" s="3"/>
      <c r="F38" s="10"/>
      <c r="G38" s="3"/>
      <c r="H38" s="6"/>
    </row>
    <row r="39" spans="1:8" x14ac:dyDescent="0.2">
      <c r="A39" s="36" t="s">
        <v>
67</v>
      </c>
      <c r="B39" s="21" t="s">
        <v>
74</v>
      </c>
      <c r="C39" s="3"/>
      <c r="D39" s="3"/>
      <c r="E39" s="3"/>
      <c r="F39" s="9"/>
      <c r="G39" s="3"/>
      <c r="H39" s="6"/>
    </row>
    <row r="40" spans="1:8" x14ac:dyDescent="0.2">
      <c r="B40" s="4" t="s">
        <v>
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colBreaks count="1" manualBreakCount="1">
    <brk id="17" max="1048575" man="1"/>
  </colBreaks>
</worksheet>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<sst xmlns="http://schemas.openxmlformats.org/spreadsheetml/2006/main" count="152" uniqueCount="83">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</sst>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s>

</file>

<file path=xl/worksheets/_rels/sheet3.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
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
28</v>
      </c>
    </row>
    <row r="8" spans="1:18" x14ac:dyDescent="0.15">
      <c r="A8" s="46" t="s">
        <v>
18</v>
      </c>
      <c r="B8" s="47"/>
      <c r="C8" s="47"/>
      <c r="D8" s="47"/>
      <c r="E8" s="47"/>
      <c r="F8" s="47"/>
      <c r="H8" s="48" t="s">
        <v>
19</v>
      </c>
      <c r="I8" s="49"/>
      <c r="J8" s="49"/>
      <c r="K8" s="49"/>
      <c r="L8" s="49"/>
      <c r="M8" s="49"/>
    </row>
    <row r="9" spans="1:18" s="18" customFormat="1" ht="14.25" x14ac:dyDescent="0.15">
      <c r="D9" s="20"/>
      <c r="F9" s="19" t="s">
        <v>
20</v>
      </c>
      <c r="H9" s="19"/>
      <c r="K9" s="20"/>
      <c r="M9" s="14"/>
    </row>
    <row r="10" spans="1:18" x14ac:dyDescent="0.15">
      <c r="A10" s="1" t="s">
        <v>
0</v>
      </c>
      <c r="B10" s="13" t="s">
        <v>
6</v>
      </c>
      <c r="C10" s="14"/>
      <c r="D10" s="37">
        <v>
100</v>
      </c>
      <c r="E10" s="15" t="s">
        <v>
7</v>
      </c>
      <c r="F10" s="14"/>
      <c r="G10" s="14"/>
      <c r="H10" s="1" t="s">
        <v>
0</v>
      </c>
      <c r="I10" s="13" t="s">
        <v>
6</v>
      </c>
      <c r="J10" s="14"/>
      <c r="K10" s="37">
        <v>
100</v>
      </c>
      <c r="L10" s="15" t="s">
        <v>
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
4</v>
      </c>
      <c r="B13" s="13" t="s">
        <v>
5</v>
      </c>
      <c r="C13" s="14"/>
      <c r="D13" s="37">
        <v>
10000</v>
      </c>
      <c r="E13" s="15" t="s">
        <v>
7</v>
      </c>
      <c r="F13" s="14"/>
      <c r="G13" s="14"/>
      <c r="H13" s="1" t="s">
        <v>
4</v>
      </c>
      <c r="I13" s="13" t="s">
        <v>
5</v>
      </c>
      <c r="J13" s="14"/>
      <c r="K13" s="37">
        <v>
12000</v>
      </c>
      <c r="L13" s="15" t="s">
        <v>
7</v>
      </c>
      <c r="M13" s="14" t="s">
        <v>
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
17</v>
      </c>
      <c r="C15" s="14" t="s">
        <v>
16</v>
      </c>
      <c r="D15" s="40">
        <f>
D10+D13</f>
        <v>
10100</v>
      </c>
      <c r="E15" s="15" t="s">
        <v>
7</v>
      </c>
      <c r="F15" s="14"/>
      <c r="G15" s="14"/>
      <c r="H15" s="1"/>
      <c r="I15" s="14" t="s">
        <v>
17</v>
      </c>
      <c r="J15" s="14" t="s">
        <v>
16</v>
      </c>
      <c r="K15" s="40">
        <f>
K10+K13</f>
        <v>
12100</v>
      </c>
      <c r="L15" s="15" t="s">
        <v>
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
8</v>
      </c>
      <c r="B18" s="14" t="s">
        <v>
11</v>
      </c>
      <c r="C18" s="14"/>
      <c r="D18" s="38"/>
      <c r="E18" s="15"/>
      <c r="F18" s="11"/>
      <c r="G18" s="14"/>
      <c r="H18" s="1" t="s">
        <v>
8</v>
      </c>
      <c r="I18" s="14" t="s">
        <v>
11</v>
      </c>
      <c r="J18" s="14"/>
      <c r="K18" s="38"/>
      <c r="L18" s="15"/>
      <c r="M18" s="11"/>
      <c r="N18" s="14"/>
    </row>
    <row r="19" spans="1:14" ht="18" thickBot="1" x14ac:dyDescent="0.2">
      <c r="B19" s="14"/>
      <c r="C19" s="14" t="s">
        <v>
10</v>
      </c>
      <c r="D19" s="38">
        <f>
D15*F19</f>
        <v>
505.00000000000045</v>
      </c>
      <c r="E19" s="15" t="s">
        <v>
7</v>
      </c>
      <c r="F19" s="12">
        <f>
1-F20</f>
        <v>
5.0000000000000044E-2</v>
      </c>
      <c r="G19" s="14"/>
      <c r="H19" s="1"/>
      <c r="I19" s="14"/>
      <c r="J19" s="14" t="s">
        <v>
10</v>
      </c>
      <c r="K19" s="38">
        <f>
K15*M19</f>
        <v>
121.00000000000011</v>
      </c>
      <c r="L19" s="15" t="s">
        <v>
7</v>
      </c>
      <c r="M19" s="12">
        <f>
1-M20</f>
        <v>
1.0000000000000009E-2</v>
      </c>
      <c r="N19" s="14"/>
    </row>
    <row r="20" spans="1:14" ht="18" thickBot="1" x14ac:dyDescent="0.2">
      <c r="B20" s="14"/>
      <c r="C20" s="14" t="s">
        <v>
9</v>
      </c>
      <c r="D20" s="37">
        <f>
D15*F20</f>
        <v>
9595</v>
      </c>
      <c r="E20" s="15" t="s">
        <v>
7</v>
      </c>
      <c r="F20" s="41">
        <v>
0.95</v>
      </c>
      <c r="G20" s="14"/>
      <c r="H20" s="1"/>
      <c r="I20" s="14"/>
      <c r="J20" s="14" t="s">
        <v>
9</v>
      </c>
      <c r="K20" s="37">
        <f>
K15*M20</f>
        <v>
11979</v>
      </c>
      <c r="L20" s="15" t="s">
        <v>
7</v>
      </c>
      <c r="M20" s="41">
        <v>
0.99</v>
      </c>
      <c r="N20" s="14" t="s">
        <v>
22</v>
      </c>
    </row>
    <row r="21" spans="1:14" x14ac:dyDescent="0.15">
      <c r="B21" s="14"/>
      <c r="C21" s="14"/>
      <c r="D21" s="38"/>
      <c r="E21" s="14"/>
      <c r="F21" s="11"/>
      <c r="G21" s="14"/>
      <c r="H21" s="1"/>
      <c r="I21" s="14"/>
      <c r="J21" s="14"/>
      <c r="K21" s="38"/>
      <c r="L21" s="14"/>
      <c r="M21" s="14"/>
      <c r="N21" s="14"/>
    </row>
    <row r="22" spans="1:14" x14ac:dyDescent="0.15">
      <c r="A22" s="1" t="s">
        <v>
12</v>
      </c>
      <c r="B22" s="13" t="s">
        <v>
13</v>
      </c>
      <c r="C22" s="14"/>
      <c r="D22" s="37">
        <v>
100</v>
      </c>
      <c r="E22" s="15" t="s">
        <v>
7</v>
      </c>
      <c r="F22" s="14"/>
      <c r="G22" s="14"/>
      <c r="H22" s="1" t="s">
        <v>
12</v>
      </c>
      <c r="I22" s="13" t="s">
        <v>
13</v>
      </c>
      <c r="J22" s="14"/>
      <c r="K22" s="37">
        <v>
100</v>
      </c>
      <c r="L22" s="15" t="s">
        <v>
7</v>
      </c>
      <c r="M22" s="14" t="s">
        <v>
23</v>
      </c>
      <c r="N22" s="14"/>
    </row>
    <row r="23" spans="1:14" ht="18" thickBot="1" x14ac:dyDescent="0.2">
      <c r="B23" s="14"/>
      <c r="C23" s="14"/>
      <c r="D23" s="38"/>
      <c r="E23" s="14"/>
      <c r="F23" s="14"/>
      <c r="G23" s="14"/>
      <c r="H23" s="1"/>
      <c r="I23" s="14"/>
      <c r="J23" s="14"/>
      <c r="K23" s="38"/>
      <c r="L23" s="14"/>
      <c r="M23" s="14"/>
      <c r="N23" s="14"/>
    </row>
    <row r="24" spans="1:14" ht="18" thickBot="1" x14ac:dyDescent="0.2">
      <c r="A24" s="1" t="s">
        <v>
14</v>
      </c>
      <c r="B24" s="14" t="s">
        <v>
15</v>
      </c>
      <c r="C24" s="14" t="s">
        <v>
16</v>
      </c>
      <c r="D24" s="40">
        <f>
D20-D22</f>
        <v>
9495</v>
      </c>
      <c r="E24" s="15" t="s">
        <v>
7</v>
      </c>
      <c r="F24" s="14"/>
      <c r="G24" s="14"/>
      <c r="H24" s="1" t="s">
        <v>
14</v>
      </c>
      <c r="I24" s="14" t="s">
        <v>
15</v>
      </c>
      <c r="J24" s="14" t="s">
        <v>
16</v>
      </c>
      <c r="K24" s="40">
        <f>
K20-K22</f>
        <v>
11879</v>
      </c>
      <c r="L24" s="15" t="s">
        <v>
7</v>
      </c>
      <c r="M24" s="14" t="s">
        <v>
23</v>
      </c>
      <c r="N24" s="14"/>
    </row>
    <row r="25" spans="1:14" x14ac:dyDescent="0.15">
      <c r="B25" s="14"/>
      <c r="C25" s="14"/>
      <c r="D25" s="17"/>
      <c r="E25" s="14"/>
      <c r="F25" s="14"/>
      <c r="G25" s="14"/>
      <c r="H25" s="1"/>
      <c r="I25" s="14"/>
      <c r="J25" s="14"/>
      <c r="K25" s="17"/>
      <c r="L25" s="14"/>
      <c r="M25" s="14"/>
      <c r="N25" s="14"/>
    </row>
    <row r="26" spans="1:14" s="18" customFormat="1" ht="14.25" x14ac:dyDescent="0.15">
      <c r="A26" s="19" t="s">
        <v>
20</v>
      </c>
      <c r="B26" s="21" t="s">
        <v>
69</v>
      </c>
      <c r="D26" s="20"/>
    </row>
    <row r="27" spans="1:14" ht="14.25" x14ac:dyDescent="0.15">
      <c r="A27" s="19" t="s">
        <v>
21</v>
      </c>
      <c r="B27" s="14" t="s">
        <v>
24</v>
      </c>
      <c r="C27" s="14"/>
      <c r="D27" s="17"/>
      <c r="E27" s="14"/>
      <c r="F27" s="14"/>
      <c r="G27" s="14"/>
      <c r="H27" s="14"/>
    </row>
    <row r="28" spans="1:14" ht="14.25" x14ac:dyDescent="0.15">
      <c r="A28" s="19" t="s">
        <v>
22</v>
      </c>
      <c r="B28" s="14" t="s">
        <v>
77</v>
      </c>
    </row>
    <row r="29" spans="1:14" ht="14.25" x14ac:dyDescent="0.15">
      <c r="A29" s="19"/>
      <c r="B29" s="14" t="s">
        <v>
25</v>
      </c>
    </row>
    <row r="30" spans="1:14" ht="14.25" x14ac:dyDescent="0.15">
      <c r="A30" s="19" t="s">
        <v>
23</v>
      </c>
      <c r="B30" s="14" t="s">
        <v>
26</v>
      </c>
    </row>
    <row r="31" spans="1:14" ht="14.25" x14ac:dyDescent="0.15">
      <c r="A31" s="19"/>
      <c r="B31" s="14" t="s">
        <v>
27</v>
      </c>
    </row>
    <row r="32" spans="1:14" ht="14.25" x14ac:dyDescent="0.15">
      <c r="A32" s="19" t="s">
        <v>
51</v>
      </c>
      <c r="B32" s="14" t="s">
        <v>
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
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
29</v>
      </c>
    </row>
    <row r="9" spans="1:16" ht="18" thickBot="1" x14ac:dyDescent="0.2">
      <c r="A9" s="2"/>
    </row>
    <row r="10" spans="1:16" ht="18" thickBot="1" x14ac:dyDescent="0.2">
      <c r="A10" s="23" t="s">
        <v>
38</v>
      </c>
      <c r="F10" s="35">
        <f>
M16-E16</f>
        <v>
25107.951553449195</v>
      </c>
      <c r="G10" s="15" t="s">
        <v>
76</v>
      </c>
      <c r="H10" s="24" t="s">
        <v>
39</v>
      </c>
    </row>
    <row r="11" spans="1:16" x14ac:dyDescent="0.15">
      <c r="A11" s="2"/>
    </row>
    <row r="12" spans="1:16" x14ac:dyDescent="0.15">
      <c r="A12" s="2"/>
    </row>
    <row r="14" spans="1:16" x14ac:dyDescent="0.15">
      <c r="A14" s="46" t="s">
        <v>
30</v>
      </c>
      <c r="B14" s="47"/>
      <c r="C14" s="47"/>
      <c r="D14" s="47"/>
      <c r="E14" s="47"/>
      <c r="F14" s="47"/>
      <c r="G14" s="47"/>
      <c r="I14" s="48" t="s">
        <v>
31</v>
      </c>
      <c r="J14" s="49"/>
      <c r="K14" s="49"/>
      <c r="L14" s="49"/>
      <c r="M14" s="49"/>
      <c r="N14" s="49"/>
    </row>
    <row r="15" spans="1:16" s="18" customFormat="1" ht="14.25" x14ac:dyDescent="0.15">
      <c r="E15" s="20"/>
      <c r="G15" s="19" t="s">
        <v>
20</v>
      </c>
      <c r="I15" s="19"/>
      <c r="L15" s="20"/>
      <c r="N15" s="19" t="s">
        <v>
34</v>
      </c>
    </row>
    <row r="16" spans="1:16" x14ac:dyDescent="0.15">
      <c r="A16" s="1" t="s">
        <v>
0</v>
      </c>
      <c r="B16" s="13" t="s">
        <v>
32</v>
      </c>
      <c r="C16" s="14"/>
      <c r="D16" s="14"/>
      <c r="E16" s="37">
        <v>
100000</v>
      </c>
      <c r="F16" s="15" t="s">
        <v>
76</v>
      </c>
      <c r="G16" s="22" t="s">
        <v>
36</v>
      </c>
      <c r="H16" s="14"/>
      <c r="I16" s="1" t="s">
        <v>
0</v>
      </c>
      <c r="J16" s="13" t="s">
        <v>
32</v>
      </c>
      <c r="K16" s="14"/>
      <c r="L16" s="14"/>
      <c r="M16" s="37">
        <f>
M20*M18</f>
        <v>
125107.95155344919</v>
      </c>
      <c r="N16" s="15" t="s">
        <v>
76</v>
      </c>
      <c r="O16" s="22" t="s">
        <v>
37</v>
      </c>
    </row>
    <row r="17" spans="1:15" x14ac:dyDescent="0.15">
      <c r="B17" s="14"/>
      <c r="C17" s="14"/>
      <c r="D17" s="14"/>
      <c r="E17" s="38"/>
      <c r="F17" s="14"/>
      <c r="G17" s="14"/>
      <c r="H17" s="14"/>
      <c r="I17" s="1"/>
      <c r="J17" s="14"/>
      <c r="K17" s="14"/>
      <c r="L17" s="14"/>
      <c r="M17" s="38"/>
      <c r="N17" s="14"/>
      <c r="O17" s="14"/>
    </row>
    <row r="18" spans="1:15" x14ac:dyDescent="0.15">
      <c r="A18" s="1" t="s">
        <v>
4</v>
      </c>
      <c r="B18" s="14" t="s">
        <v>
15</v>
      </c>
      <c r="C18" s="14"/>
      <c r="D18" s="14"/>
      <c r="E18" s="37">
        <f>
生産計画総括表!D24</f>
        <v>
9495</v>
      </c>
      <c r="F18" s="15" t="s">
        <v>
7</v>
      </c>
      <c r="G18" s="14"/>
      <c r="H18" s="14"/>
      <c r="I18" s="1" t="s">
        <v>
4</v>
      </c>
      <c r="J18" s="14" t="s">
        <v>
15</v>
      </c>
      <c r="K18" s="14"/>
      <c r="L18" s="14"/>
      <c r="M18" s="37">
        <f>
生産計画総括表!K24</f>
        <v>
11879</v>
      </c>
      <c r="N18" s="15" t="s">
        <v>
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
33</v>
      </c>
      <c r="C20" s="14"/>
      <c r="D20" s="14"/>
      <c r="E20" s="39">
        <f>
E16/E18</f>
        <v>
10.531858873091101</v>
      </c>
      <c r="F20" s="15" t="s">
        <v>
76</v>
      </c>
      <c r="G20" s="14"/>
      <c r="H20" s="14"/>
      <c r="I20" s="1"/>
      <c r="J20" s="14" t="s">
        <v>
33</v>
      </c>
      <c r="K20" s="14"/>
      <c r="L20" s="14"/>
      <c r="M20" s="39">
        <f>
E20</f>
        <v>
10.531858873091101</v>
      </c>
      <c r="N20" s="15" t="s">
        <v>
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
20</v>
      </c>
      <c r="B24" s="21" t="s">
        <v>
70</v>
      </c>
      <c r="E24" s="20"/>
    </row>
    <row r="25" spans="1:15" ht="14.25" x14ac:dyDescent="0.15">
      <c r="A25" s="19" t="s">
        <v>
21</v>
      </c>
      <c r="B25" s="14" t="s">
        <v>
35</v>
      </c>
      <c r="C25" s="14"/>
      <c r="D25" s="14"/>
      <c r="E25" s="17"/>
      <c r="F25" s="14"/>
      <c r="G25" s="14"/>
      <c r="H25" s="14"/>
      <c r="I25" s="14"/>
    </row>
    <row r="26" spans="1:15" ht="14.25" x14ac:dyDescent="0.15">
      <c r="A26" s="19"/>
      <c r="B26" s="14" t="s">
        <v>
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
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
41</v>
      </c>
    </row>
    <row r="6" spans="1:17" ht="18" thickBot="1" x14ac:dyDescent="0.2">
      <c r="A6" s="2"/>
    </row>
    <row r="7" spans="1:17" ht="18" thickBot="1" x14ac:dyDescent="0.2">
      <c r="A7" s="23" t="s">
        <v>
42</v>
      </c>
      <c r="F7" s="35">
        <f>
I12+I30</f>
        <v>
8953.9757767245919</v>
      </c>
      <c r="G7" s="15" t="s">
        <v>
76</v>
      </c>
      <c r="H7" s="24"/>
    </row>
    <row r="8" spans="1:17" x14ac:dyDescent="0.15">
      <c r="A8" s="2"/>
    </row>
    <row r="9" spans="1:17" ht="14.25" x14ac:dyDescent="0.15">
      <c r="A9" s="13" t="s">
        <v>
45</v>
      </c>
      <c r="D9" s="16"/>
      <c r="E9"/>
    </row>
    <row r="10" spans="1:17" ht="14.25" x14ac:dyDescent="0.15">
      <c r="A10" s="13" t="s">
        <v>
46</v>
      </c>
      <c r="D10" s="16"/>
      <c r="E10"/>
    </row>
    <row r="12" spans="1:17" x14ac:dyDescent="0.15">
      <c r="A12" s="23" t="s">
        <v>
47</v>
      </c>
      <c r="B12" s="13"/>
      <c r="H12" s="31" t="s">
        <v>
56</v>
      </c>
      <c r="I12" s="32">
        <f>
G16*G21</f>
        <v>
12553.975776724592</v>
      </c>
      <c r="J12" s="15" t="s">
        <v>
76</v>
      </c>
    </row>
    <row r="14" spans="1:17" x14ac:dyDescent="0.15">
      <c r="B14" s="61" t="s">
        <v>
48</v>
      </c>
      <c r="C14" s="61"/>
      <c r="D14" s="61"/>
      <c r="E14" s="30" t="s">
        <v>
20</v>
      </c>
      <c r="F14" s="61" t="s">
        <v>
53</v>
      </c>
      <c r="G14" s="61"/>
      <c r="H14" s="61"/>
      <c r="I14" s="30" t="s">
        <v>
58</v>
      </c>
    </row>
    <row r="15" spans="1:17" s="18" customFormat="1" x14ac:dyDescent="0.15">
      <c r="A15" s="27" t="s">
        <v>
44</v>
      </c>
      <c r="F15" s="20"/>
      <c r="G15" s="19"/>
      <c r="I15" s="19"/>
      <c r="L15" s="20"/>
      <c r="N15" s="19"/>
    </row>
    <row r="16" spans="1:17" s="18" customFormat="1" x14ac:dyDescent="0.15">
      <c r="A16" s="21" t="s">
        <v>
43</v>
      </c>
      <c r="C16" s="42">
        <v>
50000</v>
      </c>
      <c r="D16" s="28" t="s">
        <v>
76</v>
      </c>
      <c r="G16" s="33">
        <f>
C16/C20</f>
        <v>
5.2659294365455507</v>
      </c>
      <c r="H16" s="28" t="s">
        <v>
82</v>
      </c>
      <c r="I16" s="30" t="s">
        <v>
54</v>
      </c>
      <c r="L16" s="20"/>
      <c r="N16" s="19"/>
    </row>
    <row r="17" spans="1:13" s="18" customFormat="1" x14ac:dyDescent="0.15">
      <c r="A17" s="21" t="s">
        <v>
49</v>
      </c>
      <c r="C17" s="42">
        <v>
25000</v>
      </c>
      <c r="D17" s="28" t="s">
        <v>
76</v>
      </c>
      <c r="E17" s="30" t="s">
        <v>
21</v>
      </c>
      <c r="G17" s="19"/>
      <c r="I17" s="21"/>
      <c r="J17" s="20"/>
      <c r="L17" s="19"/>
    </row>
    <row r="18" spans="1:13" s="18" customFormat="1" x14ac:dyDescent="0.15">
      <c r="B18" s="18" t="s">
        <v>
50</v>
      </c>
      <c r="C18" s="43">
        <f>
SUM(C16:C17)</f>
        <v>
75000</v>
      </c>
      <c r="D18" s="28" t="s">
        <v>
76</v>
      </c>
      <c r="E18" s="20"/>
      <c r="F18" s="61" t="s">
        <v>
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
61</v>
      </c>
      <c r="C20" s="43">
        <f>
生産計画総括表!D24</f>
        <v>
9495</v>
      </c>
      <c r="D20" s="28" t="s">
        <v>
7</v>
      </c>
      <c r="E20" s="20"/>
      <c r="F20" s="25" t="s">
        <v>
60</v>
      </c>
      <c r="G20" s="43">
        <f>
生産計画総括表!K24</f>
        <v>
11879</v>
      </c>
      <c r="H20" s="28" t="s">
        <v>
7</v>
      </c>
      <c r="K20" s="20"/>
      <c r="M20" s="19"/>
    </row>
    <row r="21" spans="1:13" s="18" customFormat="1" x14ac:dyDescent="0.15">
      <c r="B21" s="25"/>
      <c r="C21" s="43"/>
      <c r="D21" s="28"/>
      <c r="E21" s="20"/>
      <c r="F21" s="25" t="s">
        <v>
62</v>
      </c>
      <c r="G21" s="43">
        <f>
G20-C20</f>
        <v>
2384</v>
      </c>
      <c r="H21" s="28" t="s">
        <v>
7</v>
      </c>
      <c r="I21" s="21" t="s">
        <v>
55</v>
      </c>
      <c r="K21" s="20"/>
      <c r="M21" s="19"/>
    </row>
    <row r="22" spans="1:13" s="18" customFormat="1" x14ac:dyDescent="0.15">
      <c r="B22" s="25"/>
      <c r="C22" s="43"/>
      <c r="D22" s="28"/>
      <c r="E22" s="20"/>
      <c r="F22" s="25"/>
      <c r="G22" s="29"/>
      <c r="H22" s="28"/>
      <c r="I22" s="21"/>
      <c r="K22" s="20"/>
      <c r="M22" s="19"/>
    </row>
    <row r="23" spans="1:13" s="18" customFormat="1" ht="14.25" x14ac:dyDescent="0.15">
      <c r="A23" s="25" t="s">
        <v>
72</v>
      </c>
      <c r="B23" s="21" t="s">
        <v>
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
20</v>
      </c>
      <c r="B25" s="21" t="s">
        <v>
69</v>
      </c>
      <c r="D25" s="20"/>
    </row>
    <row r="26" spans="1:13" s="18" customFormat="1" ht="14.25" x14ac:dyDescent="0.15">
      <c r="A26" s="19" t="s">
        <v>
21</v>
      </c>
      <c r="B26" s="21" t="s">
        <v>
63</v>
      </c>
      <c r="E26" s="20"/>
    </row>
    <row r="27" spans="1:13" ht="14.25" x14ac:dyDescent="0.15">
      <c r="A27" s="19" t="s">
        <v>
58</v>
      </c>
      <c r="B27" s="14" t="s">
        <v>
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
57</v>
      </c>
      <c r="B30" s="14"/>
      <c r="H30" s="31" t="s">
        <v>
66</v>
      </c>
      <c r="I30" s="34">
        <f>
F37-F33</f>
        <v>
-3600</v>
      </c>
      <c r="J30" s="15" t="s">
        <v>
76</v>
      </c>
    </row>
    <row r="31" spans="1:13" ht="14.25" x14ac:dyDescent="0.15">
      <c r="A31" s="19"/>
      <c r="B31" s="14"/>
    </row>
    <row r="33" spans="1:8" x14ac:dyDescent="0.2">
      <c r="A33" s="1" t="s">
        <v>
64</v>
      </c>
      <c r="B33" s="4" t="s">
        <v>
3</v>
      </c>
      <c r="C33" s="3"/>
      <c r="D33" s="3"/>
      <c r="E33" s="3"/>
      <c r="F33" s="8">
        <v>
4500</v>
      </c>
      <c r="G33" s="7" t="s">
        <v>
1</v>
      </c>
      <c r="H33" s="6" t="s">
        <v>
59</v>
      </c>
    </row>
    <row r="34" spans="1:8" x14ac:dyDescent="0.2">
      <c r="B34" s="4"/>
      <c r="C34" s="3"/>
      <c r="D34" s="3"/>
      <c r="E34" s="3"/>
      <c r="F34" s="10"/>
      <c r="G34" s="3"/>
      <c r="H34" s="6"/>
    </row>
    <row r="35" spans="1:8" x14ac:dyDescent="0.2">
      <c r="A35" s="36" t="s">
        <v>
59</v>
      </c>
      <c r="B35" s="21" t="s">
        <v>
68</v>
      </c>
      <c r="C35" s="3"/>
      <c r="D35" s="3"/>
      <c r="E35" s="3"/>
      <c r="F35" s="9"/>
      <c r="G35" s="3"/>
      <c r="H35" s="6"/>
    </row>
    <row r="36" spans="1:8" x14ac:dyDescent="0.2">
      <c r="B36" s="5"/>
      <c r="C36" s="3"/>
      <c r="D36" s="3"/>
      <c r="E36" s="3"/>
      <c r="F36" s="9"/>
      <c r="G36" s="3"/>
      <c r="H36" s="6"/>
    </row>
    <row r="37" spans="1:8" x14ac:dyDescent="0.2">
      <c r="A37" s="1" t="s">
        <v>
65</v>
      </c>
      <c r="B37" s="4" t="s">
        <v>
2</v>
      </c>
      <c r="C37" s="3"/>
      <c r="D37" s="3"/>
      <c r="E37" s="3"/>
      <c r="F37" s="8">
        <v>
900</v>
      </c>
      <c r="G37" s="7" t="s">
        <v>
1</v>
      </c>
      <c r="H37" s="6" t="s">
        <v>
67</v>
      </c>
    </row>
    <row r="38" spans="1:8" x14ac:dyDescent="0.2">
      <c r="B38" s="4"/>
      <c r="C38" s="3"/>
      <c r="D38" s="3"/>
      <c r="E38" s="3"/>
      <c r="F38" s="10"/>
      <c r="G38" s="3"/>
      <c r="H38" s="6"/>
    </row>
    <row r="39" spans="1:8" x14ac:dyDescent="0.2">
      <c r="A39" s="36" t="s">
        <v>
67</v>
      </c>
      <c r="B39" s="21" t="s">
        <v>
74</v>
      </c>
      <c r="C39" s="3"/>
      <c r="D39" s="3"/>
      <c r="E39" s="3"/>
      <c r="F39" s="9"/>
      <c r="G39" s="3"/>
      <c r="H39" s="6"/>
    </row>
    <row r="40" spans="1:8" x14ac:dyDescent="0.2">
      <c r="B40" s="4" t="s">
        <v>
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